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cordma.sharepoint.com/teams/div_rhso/Shared Documents/Town Monitoring Records/Income Limits/"/>
    </mc:Choice>
  </mc:AlternateContent>
  <xr:revisionPtr revIDLastSave="111" documentId="8_{30D70DE9-5969-4383-B5BE-6A110A289D56}" xr6:coauthVersionLast="47" xr6:coauthVersionMax="47" xr10:uidLastSave="{E4EB792F-E7A7-4F17-B822-C300607FCE98}"/>
  <bookViews>
    <workbookView xWindow="-108" yWindow="-108" windowWidth="23256" windowHeight="12456" xr2:uid="{00000000-000D-0000-FFFF-FFFF00000000}"/>
  </bookViews>
  <sheets>
    <sheet name="2024 Limi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" i="1" l="1"/>
  <c r="O23" i="1"/>
  <c r="N23" i="1"/>
  <c r="M23" i="1"/>
  <c r="T3" i="1"/>
  <c r="T16" i="1" s="1"/>
  <c r="M16" i="1"/>
  <c r="S3" i="1"/>
  <c r="S16" i="1" s="1"/>
  <c r="R3" i="1"/>
  <c r="R16" i="1" s="1"/>
  <c r="Q3" i="1"/>
  <c r="Q16" i="1" s="1"/>
  <c r="P3" i="1"/>
  <c r="P16" i="1" s="1"/>
  <c r="O3" i="1"/>
  <c r="O16" i="1" s="1"/>
  <c r="N3" i="1"/>
  <c r="N16" i="1" s="1"/>
  <c r="M3" i="1"/>
  <c r="L3" i="1"/>
  <c r="L16" i="1" s="1"/>
  <c r="P21" i="1"/>
  <c r="O21" i="1"/>
  <c r="N21" i="1"/>
  <c r="M21" i="1"/>
  <c r="P20" i="1"/>
  <c r="O20" i="1"/>
  <c r="N20" i="1"/>
  <c r="M20" i="1"/>
  <c r="I9" i="1" l="1"/>
  <c r="H9" i="1"/>
  <c r="I17" i="1" l="1"/>
  <c r="H17" i="1"/>
  <c r="E17" i="1" l="1"/>
  <c r="I8" i="1" l="1"/>
  <c r="H8" i="1"/>
  <c r="G8" i="1"/>
  <c r="F8" i="1"/>
  <c r="E8" i="1"/>
  <c r="D8" i="1"/>
  <c r="C8" i="1"/>
  <c r="B8" i="1"/>
  <c r="B9" i="1"/>
  <c r="B22" i="1" s="1"/>
  <c r="G9" i="1"/>
  <c r="F9" i="1"/>
  <c r="I24" i="1"/>
  <c r="H16" i="1"/>
  <c r="I16" i="1"/>
  <c r="I7" i="1"/>
  <c r="H7" i="1"/>
  <c r="G7" i="1"/>
  <c r="F7" i="1"/>
  <c r="E7" i="1"/>
  <c r="D7" i="1"/>
  <c r="C7" i="1"/>
  <c r="B7" i="1"/>
  <c r="H25" i="1"/>
  <c r="I22" i="1"/>
  <c r="H27" i="1"/>
  <c r="H15" i="1"/>
  <c r="H19" i="1"/>
  <c r="H20" i="1"/>
  <c r="H21" i="1"/>
  <c r="H22" i="1"/>
  <c r="H23" i="1"/>
  <c r="I20" i="1"/>
  <c r="H26" i="1"/>
  <c r="H18" i="1"/>
  <c r="H24" i="1"/>
  <c r="I15" i="1"/>
  <c r="I19" i="1"/>
  <c r="I26" i="1"/>
  <c r="I21" i="1"/>
  <c r="I18" i="1"/>
  <c r="I23" i="1"/>
  <c r="I27" i="1"/>
  <c r="I25" i="1"/>
  <c r="D9" i="1"/>
  <c r="C9" i="1"/>
  <c r="E21" i="1"/>
  <c r="E26" i="1"/>
  <c r="E27" i="1"/>
  <c r="E16" i="1"/>
  <c r="E24" i="1"/>
  <c r="E25" i="1"/>
  <c r="E22" i="1"/>
  <c r="E19" i="1"/>
  <c r="E20" i="1"/>
  <c r="E23" i="1"/>
  <c r="E18" i="1"/>
  <c r="E15" i="1"/>
  <c r="B23" i="1" l="1"/>
  <c r="B26" i="1"/>
  <c r="B27" i="1"/>
  <c r="B20" i="1"/>
  <c r="B19" i="1"/>
  <c r="B25" i="1"/>
  <c r="B18" i="1"/>
  <c r="B24" i="1"/>
  <c r="F18" i="1"/>
  <c r="F15" i="1"/>
  <c r="C24" i="1"/>
  <c r="C17" i="1"/>
  <c r="F25" i="1"/>
  <c r="F17" i="1"/>
  <c r="C21" i="1"/>
  <c r="G17" i="1"/>
  <c r="D16" i="1"/>
  <c r="D17" i="1"/>
  <c r="D22" i="1"/>
  <c r="B15" i="1"/>
  <c r="B17" i="1"/>
  <c r="F27" i="1"/>
  <c r="F20" i="1"/>
  <c r="F26" i="1"/>
  <c r="F21" i="1"/>
  <c r="G19" i="1"/>
  <c r="F22" i="1"/>
  <c r="B21" i="1"/>
  <c r="C20" i="1"/>
  <c r="F19" i="1"/>
  <c r="F24" i="1"/>
  <c r="C25" i="1"/>
  <c r="C22" i="1"/>
  <c r="C18" i="1"/>
  <c r="C15" i="1"/>
  <c r="F23" i="1"/>
  <c r="C27" i="1"/>
  <c r="C19" i="1"/>
  <c r="C26" i="1"/>
  <c r="F16" i="1"/>
  <c r="C23" i="1"/>
  <c r="B16" i="1"/>
  <c r="D23" i="1"/>
  <c r="D27" i="1"/>
  <c r="G25" i="1"/>
  <c r="G26" i="1"/>
  <c r="G18" i="1"/>
  <c r="D19" i="1"/>
  <c r="G21" i="1"/>
  <c r="D24" i="1"/>
  <c r="C16" i="1"/>
  <c r="D15" i="1"/>
  <c r="D26" i="1"/>
  <c r="G27" i="1"/>
  <c r="D18" i="1"/>
  <c r="D20" i="1"/>
  <c r="G16" i="1"/>
  <c r="D25" i="1"/>
  <c r="G20" i="1"/>
  <c r="G15" i="1"/>
  <c r="G24" i="1"/>
  <c r="G23" i="1"/>
  <c r="D21" i="1"/>
  <c r="G22" i="1"/>
</calcChain>
</file>

<file path=xl/sharedStrings.xml><?xml version="1.0" encoding="utf-8"?>
<sst xmlns="http://schemas.openxmlformats.org/spreadsheetml/2006/main" count="24" uniqueCount="24">
  <si>
    <t>#persons, AMI%</t>
  </si>
  <si>
    <t>HUD factors</t>
  </si>
  <si>
    <t xml:space="preserve">80% over time </t>
  </si>
  <si>
    <t>80% Low Income Published</t>
  </si>
  <si>
    <t>50% Very Low Income Published</t>
  </si>
  <si>
    <t>30% Extr Low Income Published</t>
  </si>
  <si>
    <t>4 person</t>
  </si>
  <si>
    <t>Rent Renewal (140% of 80%)</t>
  </si>
  <si>
    <t>Derived from 100% AMIs</t>
  </si>
  <si>
    <t>100% (ownership/HUD factors)</t>
  </si>
  <si>
    <t>100% (rental/50% limit)</t>
  </si>
  <si>
    <t>60% HUD Multi-family HOME Limits</t>
  </si>
  <si>
    <t>100%</t>
  </si>
  <si>
    <t>1BR</t>
  </si>
  <si>
    <t>2BR</t>
  </si>
  <si>
    <t>3BR</t>
  </si>
  <si>
    <t>4BR</t>
  </si>
  <si>
    <t>Effective:  4/1/2024</t>
  </si>
  <si>
    <t>2024 Rents</t>
  </si>
  <si>
    <t>80%  LIP</t>
  </si>
  <si>
    <t>80% MH</t>
  </si>
  <si>
    <t>2024 FMR</t>
  </si>
  <si>
    <t>110% FMR</t>
  </si>
  <si>
    <t>%chg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</si>
</sst>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"/>
    <numFmt numFmtId="166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7">
    <xf numFmtId="0" fontId="0" fillId="0" borderId="0" xfId="0"/>
    <xf numFmtId="164" fontId="4" fillId="0" borderId="0" xfId="0" applyNumberFormat="1" applyFont="1" applyAlignment="1">
      <alignment horizontal="center" vertical="center"/>
    </xf>
    <xf numFmtId="9" fontId="4" fillId="0" borderId="0" xfId="4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center" vertical="center"/>
    </xf>
    <xf numFmtId="9" fontId="4" fillId="0" borderId="1" xfId="4" applyFont="1" applyBorder="1" applyAlignment="1">
      <alignment horizontal="right" vertical="center" wrapText="1"/>
    </xf>
    <xf numFmtId="9" fontId="4" fillId="0" borderId="3" xfId="4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2" xfId="1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6" fontId="7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9" fontId="4" fillId="0" borderId="0" xfId="4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/>
    </xf>
    <xf numFmtId="14" fontId="3" fillId="2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164" fontId="0" fillId="0" borderId="0" xfId="1" applyNumberFormat="1" applyFont="1" applyBorder="1" applyAlignment="1">
      <alignment horizontal="right" vertical="center"/>
    </xf>
    <xf numFmtId="9" fontId="3" fillId="0" borderId="0" xfId="4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6" fontId="7" fillId="0" borderId="0" xfId="0" applyNumberFormat="1" applyFont="1" applyAlignment="1">
      <alignment horizontal="left" vertical="center" wrapText="1"/>
    </xf>
    <xf numFmtId="165" fontId="0" fillId="0" borderId="0" xfId="0" applyNumberFormat="1" applyAlignment="1">
      <alignment horizontal="right" vertical="center"/>
    </xf>
    <xf numFmtId="9" fontId="0" fillId="0" borderId="0" xfId="4" applyFont="1" applyFill="1" applyBorder="1" applyAlignment="1">
      <alignment horizontal="right" vertical="center"/>
    </xf>
    <xf numFmtId="14" fontId="3" fillId="0" borderId="0" xfId="0" quotePrefix="1" applyNumberFormat="1" applyFont="1" applyAlignment="1">
      <alignment horizontal="center" vertical="center"/>
    </xf>
    <xf numFmtId="9" fontId="4" fillId="0" borderId="4" xfId="4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6" fontId="11" fillId="0" borderId="0" xfId="0" applyNumberFormat="1" applyFont="1" applyAlignment="1">
      <alignment horizontal="center" vertical="center"/>
    </xf>
    <xf numFmtId="6" fontId="11" fillId="0" borderId="0" xfId="0" applyNumberFormat="1" applyFont="1" applyAlignment="1">
      <alignment horizontal="right" vertical="center"/>
    </xf>
    <xf numFmtId="9" fontId="3" fillId="0" borderId="0" xfId="4" applyFont="1" applyFill="1" applyBorder="1" applyAlignment="1">
      <alignment vertical="center" wrapText="1"/>
    </xf>
    <xf numFmtId="14" fontId="5" fillId="2" borderId="0" xfId="0" quotePrefix="1" applyNumberFormat="1" applyFont="1" applyFill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6" fontId="8" fillId="0" borderId="0" xfId="0" applyNumberFormat="1" applyFont="1" applyAlignment="1">
      <alignment horizontal="center" vertical="center" wrapText="1"/>
    </xf>
    <xf numFmtId="6" fontId="0" fillId="0" borderId="0" xfId="0" applyNumberFormat="1" applyAlignment="1">
      <alignment horizontal="right" vertical="center"/>
    </xf>
    <xf numFmtId="0" fontId="5" fillId="0" borderId="0" xfId="0" applyFont="1" applyAlignment="1">
      <alignment vertical="center"/>
    </xf>
    <xf numFmtId="6" fontId="11" fillId="0" borderId="0" xfId="0" applyNumberFormat="1" applyFont="1" applyAlignment="1">
      <alignment vertical="center"/>
    </xf>
    <xf numFmtId="6" fontId="11" fillId="0" borderId="4" xfId="0" applyNumberFormat="1" applyFont="1" applyBorder="1" applyAlignment="1">
      <alignment vertical="center"/>
    </xf>
    <xf numFmtId="9" fontId="0" fillId="0" borderId="0" xfId="0" applyNumberFormat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9" fontId="9" fillId="2" borderId="8" xfId="4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4" fontId="5" fillId="2" borderId="6" xfId="0" applyNumberFormat="1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9" fontId="9" fillId="2" borderId="7" xfId="4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9" fontId="4" fillId="0" borderId="0" xfId="4" applyFont="1" applyBorder="1" applyAlignment="1">
      <alignment horizontal="center" vertical="center"/>
    </xf>
    <xf numFmtId="10" fontId="4" fillId="0" borderId="0" xfId="4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6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  <cellStyle name="Percent" xfId="4" builtinId="5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"/>
  <sheetViews>
    <sheetView tabSelected="1" zoomScale="70" zoomScaleNormal="70" workbookViewId="0">
      <selection activeCell="Z11" sqref="Z11"/>
    </sheetView>
  </sheetViews>
  <sheetFormatPr defaultColWidth="8.88671875" defaultRowHeight="21" customHeight="1" x14ac:dyDescent="0.25"/>
  <cols>
    <col min="1" max="1" width="35.109375" style="4" customWidth="1"/>
    <col min="2" max="8" width="9.33203125" style="4" bestFit="1" customWidth="1"/>
    <col min="9" max="9" width="9.88671875" style="4" bestFit="1" customWidth="1"/>
    <col min="10" max="10" width="10.33203125" style="4" customWidth="1"/>
    <col min="11" max="11" width="6.88671875" style="4" bestFit="1" customWidth="1"/>
    <col min="12" max="12" width="11.109375" style="4" bestFit="1" customWidth="1"/>
    <col min="13" max="13" width="10.44140625" style="4" bestFit="1" customWidth="1"/>
    <col min="14" max="14" width="9.33203125" style="4" bestFit="1" customWidth="1"/>
    <col min="15" max="15" width="10.88671875" style="4" bestFit="1" customWidth="1"/>
    <col min="16" max="16" width="11" style="4" bestFit="1" customWidth="1"/>
    <col min="17" max="17" width="12" style="4" bestFit="1" customWidth="1"/>
    <col min="18" max="18" width="11.5546875" style="4" bestFit="1" customWidth="1"/>
    <col min="19" max="19" width="11.109375" style="4" bestFit="1" customWidth="1"/>
    <col min="20" max="20" width="12.33203125" style="4" customWidth="1"/>
    <col min="21" max="21" width="7.6640625" style="4" customWidth="1"/>
    <col min="22" max="16384" width="8.88671875" style="4"/>
  </cols>
  <sheetData>
    <row r="1" spans="1:21" ht="24" customHeight="1" x14ac:dyDescent="0.25">
      <c r="A1" s="31" t="s">
        <v>17</v>
      </c>
      <c r="B1" s="67">
        <v>2024</v>
      </c>
      <c r="C1" s="68"/>
      <c r="D1" s="68"/>
      <c r="E1" s="68"/>
      <c r="F1" s="68"/>
      <c r="G1" s="68"/>
      <c r="H1" s="68"/>
      <c r="I1" s="69"/>
      <c r="K1" s="70" t="s">
        <v>2</v>
      </c>
      <c r="L1" s="71"/>
      <c r="M1" s="71"/>
      <c r="N1" s="71"/>
      <c r="O1" s="71"/>
      <c r="P1" s="71"/>
      <c r="Q1" s="71"/>
      <c r="R1" s="71"/>
      <c r="S1" s="71"/>
      <c r="T1" s="48" t="s">
        <v>12</v>
      </c>
      <c r="U1" s="40"/>
    </row>
    <row r="2" spans="1:21" ht="27.6" customHeight="1" x14ac:dyDescent="0.25">
      <c r="A2" s="5" t="s">
        <v>0</v>
      </c>
      <c r="B2" s="24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7">
        <v>8</v>
      </c>
      <c r="K2" s="15">
        <v>0.8</v>
      </c>
      <c r="L2" s="6">
        <v>1</v>
      </c>
      <c r="M2" s="6">
        <v>2</v>
      </c>
      <c r="N2" s="6">
        <v>3</v>
      </c>
      <c r="O2" s="6">
        <v>4</v>
      </c>
      <c r="P2" s="6">
        <v>5</v>
      </c>
      <c r="Q2" s="6">
        <v>6</v>
      </c>
      <c r="R2" s="6">
        <v>7</v>
      </c>
      <c r="S2" s="6">
        <v>8</v>
      </c>
      <c r="T2" s="16" t="s">
        <v>6</v>
      </c>
      <c r="U2" s="32"/>
    </row>
    <row r="3" spans="1:21" ht="27.6" customHeight="1" x14ac:dyDescent="0.25">
      <c r="A3" s="8" t="s">
        <v>5</v>
      </c>
      <c r="B3" s="25">
        <v>34300</v>
      </c>
      <c r="C3" s="1">
        <v>39200</v>
      </c>
      <c r="D3" s="1">
        <v>44100</v>
      </c>
      <c r="E3" s="1">
        <v>48950</v>
      </c>
      <c r="F3" s="1">
        <v>52900</v>
      </c>
      <c r="G3" s="1">
        <v>56800</v>
      </c>
      <c r="H3" s="1">
        <v>60700</v>
      </c>
      <c r="I3" s="9">
        <v>64650</v>
      </c>
      <c r="K3" s="17">
        <v>2024</v>
      </c>
      <c r="L3" s="77">
        <f>B6</f>
        <v>91200</v>
      </c>
      <c r="M3" s="77">
        <f>C6</f>
        <v>104200</v>
      </c>
      <c r="N3" s="77">
        <f>D6</f>
        <v>117250</v>
      </c>
      <c r="O3" s="77">
        <f>E6</f>
        <v>130250</v>
      </c>
      <c r="P3" s="77">
        <f>F6</f>
        <v>140700</v>
      </c>
      <c r="Q3" s="77">
        <f>G6</f>
        <v>151100</v>
      </c>
      <c r="R3" s="77">
        <f>H6</f>
        <v>161550</v>
      </c>
      <c r="S3" s="77">
        <f>I6</f>
        <v>171950</v>
      </c>
      <c r="T3" s="76">
        <f>E9</f>
        <v>148900</v>
      </c>
      <c r="U3" s="32"/>
    </row>
    <row r="4" spans="1:21" ht="27.6" customHeight="1" x14ac:dyDescent="0.25">
      <c r="A4" s="8" t="s">
        <v>4</v>
      </c>
      <c r="B4" s="25">
        <v>57100</v>
      </c>
      <c r="C4" s="1">
        <v>65300</v>
      </c>
      <c r="D4" s="1">
        <v>73450</v>
      </c>
      <c r="E4" s="1">
        <v>81600</v>
      </c>
      <c r="F4" s="1">
        <v>88150</v>
      </c>
      <c r="G4" s="1">
        <v>94700</v>
      </c>
      <c r="H4" s="1">
        <v>101200</v>
      </c>
      <c r="I4" s="9">
        <v>107700</v>
      </c>
      <c r="K4" s="17">
        <v>2023</v>
      </c>
      <c r="L4" s="1">
        <v>82950</v>
      </c>
      <c r="M4" s="1">
        <v>94800</v>
      </c>
      <c r="N4" s="1">
        <v>106650</v>
      </c>
      <c r="O4" s="1">
        <v>118450</v>
      </c>
      <c r="P4" s="1">
        <v>127950</v>
      </c>
      <c r="Q4" s="1">
        <v>137450</v>
      </c>
      <c r="R4" s="1">
        <v>146900</v>
      </c>
      <c r="S4" s="1">
        <v>156400</v>
      </c>
      <c r="T4" s="30">
        <v>149300</v>
      </c>
      <c r="U4" s="32"/>
    </row>
    <row r="5" spans="1:21" ht="22.8" customHeight="1" x14ac:dyDescent="0.25">
      <c r="A5" s="8" t="s">
        <v>11</v>
      </c>
      <c r="B5" s="25"/>
      <c r="C5" s="1"/>
      <c r="D5" s="1"/>
      <c r="E5" s="1"/>
      <c r="F5" s="1"/>
      <c r="G5" s="1"/>
      <c r="H5" s="1"/>
      <c r="I5" s="9"/>
      <c r="K5" s="17">
        <v>2022</v>
      </c>
      <c r="L5" s="1">
        <v>78300</v>
      </c>
      <c r="M5" s="1">
        <v>89500</v>
      </c>
      <c r="N5" s="1">
        <v>100700</v>
      </c>
      <c r="O5" s="1">
        <v>111850</v>
      </c>
      <c r="P5" s="1">
        <v>120800</v>
      </c>
      <c r="Q5" s="1">
        <v>129750</v>
      </c>
      <c r="R5" s="1">
        <v>138700</v>
      </c>
      <c r="S5" s="1">
        <v>147650</v>
      </c>
      <c r="T5" s="30">
        <v>140200</v>
      </c>
      <c r="U5" s="32"/>
    </row>
    <row r="6" spans="1:21" ht="26.4" customHeight="1" x14ac:dyDescent="0.25">
      <c r="A6" s="10" t="s">
        <v>3</v>
      </c>
      <c r="B6" s="25">
        <v>91200</v>
      </c>
      <c r="C6" s="1">
        <v>104200</v>
      </c>
      <c r="D6" s="1">
        <v>117250</v>
      </c>
      <c r="E6" s="1">
        <v>130250</v>
      </c>
      <c r="F6" s="1">
        <v>140700</v>
      </c>
      <c r="G6" s="1">
        <v>151100</v>
      </c>
      <c r="H6" s="1">
        <v>161550</v>
      </c>
      <c r="I6" s="64">
        <v>171950</v>
      </c>
      <c r="K6" s="17">
        <v>2021</v>
      </c>
      <c r="L6" s="1">
        <v>70750</v>
      </c>
      <c r="M6" s="1">
        <v>80850</v>
      </c>
      <c r="N6" s="1">
        <v>90950</v>
      </c>
      <c r="O6" s="1">
        <v>101050</v>
      </c>
      <c r="P6" s="1">
        <v>109150</v>
      </c>
      <c r="Q6" s="1">
        <v>117250</v>
      </c>
      <c r="R6" s="1">
        <v>125350</v>
      </c>
      <c r="S6" s="1">
        <v>133400</v>
      </c>
      <c r="T6" s="30">
        <v>120800</v>
      </c>
      <c r="U6" s="33"/>
    </row>
    <row r="7" spans="1:21" ht="25.2" customHeight="1" x14ac:dyDescent="0.25">
      <c r="A7" s="10" t="s">
        <v>7</v>
      </c>
      <c r="B7" s="25">
        <f t="shared" ref="B7:I7" si="0">B6*1.4</f>
        <v>127679.99999999999</v>
      </c>
      <c r="C7" s="1">
        <f t="shared" si="0"/>
        <v>145880</v>
      </c>
      <c r="D7" s="1">
        <f t="shared" si="0"/>
        <v>164150</v>
      </c>
      <c r="E7" s="1">
        <f t="shared" si="0"/>
        <v>182350</v>
      </c>
      <c r="F7" s="1">
        <f t="shared" si="0"/>
        <v>196980</v>
      </c>
      <c r="G7" s="1">
        <f t="shared" si="0"/>
        <v>211540</v>
      </c>
      <c r="H7" s="1">
        <f t="shared" si="0"/>
        <v>226170</v>
      </c>
      <c r="I7" s="9">
        <f t="shared" si="0"/>
        <v>240729.99999999997</v>
      </c>
      <c r="K7" s="17">
        <v>2020</v>
      </c>
      <c r="L7" s="1">
        <v>67400</v>
      </c>
      <c r="M7" s="1">
        <v>77000</v>
      </c>
      <c r="N7" s="1">
        <v>86650</v>
      </c>
      <c r="O7" s="1">
        <v>96250</v>
      </c>
      <c r="P7" s="1">
        <v>103950</v>
      </c>
      <c r="Q7" s="1">
        <v>111650</v>
      </c>
      <c r="R7" s="1">
        <v>119350</v>
      </c>
      <c r="S7" s="1">
        <v>127050</v>
      </c>
      <c r="T7" s="30">
        <v>119000</v>
      </c>
      <c r="U7" s="33"/>
    </row>
    <row r="8" spans="1:21" ht="24.6" customHeight="1" x14ac:dyDescent="0.25">
      <c r="A8" s="10" t="s">
        <v>10</v>
      </c>
      <c r="B8" s="25">
        <f t="shared" ref="B8:I8" si="1">B4*2</f>
        <v>114200</v>
      </c>
      <c r="C8" s="1">
        <f t="shared" si="1"/>
        <v>130600</v>
      </c>
      <c r="D8" s="1">
        <f t="shared" si="1"/>
        <v>146900</v>
      </c>
      <c r="E8" s="1">
        <f t="shared" si="1"/>
        <v>163200</v>
      </c>
      <c r="F8" s="1">
        <f t="shared" si="1"/>
        <v>176300</v>
      </c>
      <c r="G8" s="1">
        <f t="shared" si="1"/>
        <v>189400</v>
      </c>
      <c r="H8" s="1">
        <f t="shared" si="1"/>
        <v>202400</v>
      </c>
      <c r="I8" s="9">
        <f t="shared" si="1"/>
        <v>215400</v>
      </c>
      <c r="K8" s="17">
        <v>2019</v>
      </c>
      <c r="L8" s="1">
        <v>62450</v>
      </c>
      <c r="M8" s="1">
        <v>71400</v>
      </c>
      <c r="N8" s="1">
        <v>80300</v>
      </c>
      <c r="O8" s="1">
        <v>89200</v>
      </c>
      <c r="P8" s="1">
        <v>96350</v>
      </c>
      <c r="Q8" s="1">
        <v>103500</v>
      </c>
      <c r="R8" s="1">
        <v>110650</v>
      </c>
      <c r="S8" s="1">
        <v>117750</v>
      </c>
      <c r="T8" s="18">
        <v>113300</v>
      </c>
      <c r="U8" s="27"/>
    </row>
    <row r="9" spans="1:21" ht="22.8" customHeight="1" x14ac:dyDescent="0.25">
      <c r="A9" s="10" t="s">
        <v>9</v>
      </c>
      <c r="B9" s="25">
        <f>$E$9*B10</f>
        <v>104230</v>
      </c>
      <c r="C9" s="1">
        <f>$E$9*C10</f>
        <v>119120</v>
      </c>
      <c r="D9" s="1">
        <f>$E$9*D10</f>
        <v>134010</v>
      </c>
      <c r="E9" s="1">
        <v>148900</v>
      </c>
      <c r="F9" s="1">
        <f>$E$9*F10</f>
        <v>160812</v>
      </c>
      <c r="G9" s="1">
        <f>$E$9*G10</f>
        <v>172724</v>
      </c>
      <c r="H9" s="1">
        <f>$E$9*H10</f>
        <v>184636</v>
      </c>
      <c r="I9" s="9">
        <f>$E$9*I10</f>
        <v>196548</v>
      </c>
      <c r="K9" s="17">
        <v>2018</v>
      </c>
      <c r="L9" s="1">
        <v>56800</v>
      </c>
      <c r="M9" s="1">
        <v>64900</v>
      </c>
      <c r="N9" s="1">
        <v>73000</v>
      </c>
      <c r="O9" s="1">
        <v>81100</v>
      </c>
      <c r="P9" s="1">
        <v>87600</v>
      </c>
      <c r="Q9" s="1">
        <v>94100</v>
      </c>
      <c r="R9" s="1">
        <v>100600</v>
      </c>
      <c r="S9" s="1">
        <v>107100</v>
      </c>
      <c r="T9" s="18">
        <v>107800</v>
      </c>
      <c r="U9" s="27"/>
    </row>
    <row r="10" spans="1:21" ht="21" customHeight="1" thickBot="1" x14ac:dyDescent="0.3">
      <c r="A10" s="11" t="s">
        <v>1</v>
      </c>
      <c r="B10" s="49">
        <v>0.7</v>
      </c>
      <c r="C10" s="50">
        <v>0.8</v>
      </c>
      <c r="D10" s="50">
        <v>0.9</v>
      </c>
      <c r="E10" s="50">
        <v>1</v>
      </c>
      <c r="F10" s="50">
        <v>1.08</v>
      </c>
      <c r="G10" s="50">
        <v>1.1599999999999999</v>
      </c>
      <c r="H10" s="50">
        <v>1.24</v>
      </c>
      <c r="I10" s="51">
        <v>1.32</v>
      </c>
      <c r="J10" s="1"/>
      <c r="K10" s="17">
        <v>2017</v>
      </c>
      <c r="L10" s="1">
        <v>54750</v>
      </c>
      <c r="M10" s="1">
        <v>62550</v>
      </c>
      <c r="N10" s="1">
        <v>70350</v>
      </c>
      <c r="O10" s="1">
        <v>78150</v>
      </c>
      <c r="P10" s="1">
        <v>84450</v>
      </c>
      <c r="Q10" s="1">
        <v>90700</v>
      </c>
      <c r="R10" s="1">
        <v>96950</v>
      </c>
      <c r="S10" s="1">
        <v>103200</v>
      </c>
      <c r="T10" s="19">
        <v>103400</v>
      </c>
      <c r="U10" s="34"/>
    </row>
    <row r="11" spans="1:21" ht="23.25" customHeight="1" x14ac:dyDescent="0.25">
      <c r="A11" s="29"/>
      <c r="B11" s="1"/>
      <c r="C11" s="1"/>
      <c r="D11" s="1"/>
      <c r="E11" s="1"/>
      <c r="F11" s="1"/>
      <c r="G11" s="1"/>
      <c r="H11" s="3"/>
      <c r="I11" s="3"/>
      <c r="K11" s="17">
        <v>2016</v>
      </c>
      <c r="L11" s="1">
        <v>51150</v>
      </c>
      <c r="M11" s="1">
        <v>58450</v>
      </c>
      <c r="N11" s="1">
        <v>65750</v>
      </c>
      <c r="O11" s="1">
        <v>73050</v>
      </c>
      <c r="P11" s="1">
        <v>78900</v>
      </c>
      <c r="Q11" s="1">
        <v>84750</v>
      </c>
      <c r="R11" s="1">
        <v>90600</v>
      </c>
      <c r="S11" s="1">
        <v>96450</v>
      </c>
      <c r="T11" s="19">
        <v>98100</v>
      </c>
      <c r="U11" s="34"/>
    </row>
    <row r="12" spans="1:21" ht="23.25" customHeight="1" x14ac:dyDescent="0.25">
      <c r="A12" s="29"/>
      <c r="B12" s="56"/>
      <c r="C12" s="56"/>
      <c r="D12" s="56"/>
      <c r="E12" s="56"/>
      <c r="F12" s="56"/>
      <c r="G12" s="56"/>
      <c r="H12" s="3"/>
      <c r="I12" s="3"/>
      <c r="K12" s="17">
        <v>2015</v>
      </c>
      <c r="L12" s="1">
        <v>48800</v>
      </c>
      <c r="M12" s="1">
        <v>55800</v>
      </c>
      <c r="N12" s="1">
        <v>62750</v>
      </c>
      <c r="O12" s="1">
        <v>69700</v>
      </c>
      <c r="P12" s="1">
        <v>75300</v>
      </c>
      <c r="Q12" s="1">
        <v>80900</v>
      </c>
      <c r="R12" s="1">
        <v>86450</v>
      </c>
      <c r="S12" s="1">
        <v>92050</v>
      </c>
      <c r="T12" s="19">
        <v>98500</v>
      </c>
      <c r="U12" s="34"/>
    </row>
    <row r="13" spans="1:21" ht="23.25" customHeight="1" thickBot="1" x14ac:dyDescent="0.3">
      <c r="A13" s="41"/>
      <c r="B13" s="57"/>
      <c r="C13" s="57"/>
      <c r="D13" s="57"/>
      <c r="E13" s="57"/>
      <c r="F13" s="57"/>
      <c r="G13" s="57"/>
      <c r="H13" s="12"/>
      <c r="I13" s="3"/>
      <c r="K13" s="17">
        <v>2014</v>
      </c>
      <c r="L13" s="1">
        <v>47450</v>
      </c>
      <c r="M13" s="1">
        <v>54200</v>
      </c>
      <c r="N13" s="1">
        <v>61000</v>
      </c>
      <c r="O13" s="1">
        <v>67750</v>
      </c>
      <c r="P13" s="1">
        <v>73200</v>
      </c>
      <c r="Q13" s="1">
        <v>78600</v>
      </c>
      <c r="R13" s="1">
        <v>84050</v>
      </c>
      <c r="S13" s="1">
        <v>89450</v>
      </c>
      <c r="T13" s="19">
        <v>94100</v>
      </c>
      <c r="U13" s="34"/>
    </row>
    <row r="14" spans="1:21" ht="23.25" customHeight="1" x14ac:dyDescent="0.25">
      <c r="A14" s="72" t="s">
        <v>8</v>
      </c>
      <c r="B14" s="73"/>
      <c r="C14" s="73"/>
      <c r="D14" s="73"/>
      <c r="E14" s="73"/>
      <c r="F14" s="73"/>
      <c r="G14" s="73"/>
      <c r="H14" s="73"/>
      <c r="I14" s="74"/>
      <c r="K14" s="17">
        <v>2013</v>
      </c>
      <c r="L14" s="1">
        <v>47150</v>
      </c>
      <c r="M14" s="1">
        <v>53900</v>
      </c>
      <c r="N14" s="1">
        <v>60650</v>
      </c>
      <c r="O14" s="1">
        <v>67350</v>
      </c>
      <c r="P14" s="1">
        <v>72750</v>
      </c>
      <c r="Q14" s="1">
        <v>78150</v>
      </c>
      <c r="R14" s="1">
        <v>83550</v>
      </c>
      <c r="S14" s="1">
        <v>88950</v>
      </c>
      <c r="T14" s="19">
        <v>94400</v>
      </c>
      <c r="U14" s="34"/>
    </row>
    <row r="15" spans="1:21" ht="23.25" customHeight="1" thickBot="1" x14ac:dyDescent="0.3">
      <c r="A15" s="10">
        <v>0.25</v>
      </c>
      <c r="B15" s="1">
        <f t="shared" ref="B15:I15" si="2">B9*$A$15</f>
        <v>26057.5</v>
      </c>
      <c r="C15" s="1">
        <f t="shared" si="2"/>
        <v>29780</v>
      </c>
      <c r="D15" s="1">
        <f t="shared" si="2"/>
        <v>33502.5</v>
      </c>
      <c r="E15" s="1">
        <f t="shared" si="2"/>
        <v>37225</v>
      </c>
      <c r="F15" s="1">
        <f t="shared" si="2"/>
        <v>40203</v>
      </c>
      <c r="G15" s="1">
        <f t="shared" si="2"/>
        <v>43181</v>
      </c>
      <c r="H15" s="1">
        <f t="shared" si="2"/>
        <v>46159</v>
      </c>
      <c r="I15" s="9">
        <f t="shared" si="2"/>
        <v>49137</v>
      </c>
      <c r="K15" s="20">
        <v>2012</v>
      </c>
      <c r="L15" s="13">
        <v>45500</v>
      </c>
      <c r="M15" s="13">
        <v>52000</v>
      </c>
      <c r="N15" s="13">
        <v>58500</v>
      </c>
      <c r="O15" s="13">
        <v>65000</v>
      </c>
      <c r="P15" s="13">
        <v>70200</v>
      </c>
      <c r="Q15" s="13">
        <v>75400</v>
      </c>
      <c r="R15" s="13">
        <v>80600</v>
      </c>
      <c r="S15" s="13">
        <v>85800</v>
      </c>
      <c r="T15" s="21">
        <v>97800</v>
      </c>
      <c r="U15" s="34"/>
    </row>
    <row r="16" spans="1:21" ht="23.25" customHeight="1" x14ac:dyDescent="0.25">
      <c r="A16" s="10">
        <v>0.6</v>
      </c>
      <c r="B16" s="1">
        <f t="shared" ref="B16:I16" si="3">B9*$A$16</f>
        <v>62538</v>
      </c>
      <c r="C16" s="1">
        <f t="shared" si="3"/>
        <v>71472</v>
      </c>
      <c r="D16" s="1">
        <f t="shared" si="3"/>
        <v>80406</v>
      </c>
      <c r="E16" s="1">
        <f t="shared" si="3"/>
        <v>89340</v>
      </c>
      <c r="F16" s="1">
        <f t="shared" si="3"/>
        <v>96487.2</v>
      </c>
      <c r="G16" s="1">
        <f t="shared" si="3"/>
        <v>103634.4</v>
      </c>
      <c r="H16" s="1">
        <f t="shared" si="3"/>
        <v>110781.59999999999</v>
      </c>
      <c r="I16" s="9">
        <f t="shared" si="3"/>
        <v>117928.79999999999</v>
      </c>
      <c r="K16" s="4" t="s">
        <v>23</v>
      </c>
      <c r="L16" s="78">
        <f>L3/L4</f>
        <v>1.0994575045207957</v>
      </c>
      <c r="M16" s="78">
        <f>M3/M4</f>
        <v>1.0991561181434599</v>
      </c>
      <c r="N16" s="78">
        <f>N3/N4</f>
        <v>1.0993905297702766</v>
      </c>
      <c r="O16" s="78">
        <f>O3/O4</f>
        <v>1.0996200928661883</v>
      </c>
      <c r="P16" s="78">
        <f>P3/P4</f>
        <v>1.0996483001172332</v>
      </c>
      <c r="Q16" s="78">
        <f>Q3/Q4</f>
        <v>1.0993088395780284</v>
      </c>
      <c r="R16" s="78">
        <f>R3/R4</f>
        <v>1.0997277059223962</v>
      </c>
      <c r="S16" s="78">
        <f>S3/S4</f>
        <v>1.0994245524296675</v>
      </c>
      <c r="T16" s="79">
        <f>T3/T4</f>
        <v>0.99732083054253184</v>
      </c>
    </row>
    <row r="17" spans="1:21" ht="23.25" customHeight="1" thickBot="1" x14ac:dyDescent="0.3">
      <c r="A17" s="10">
        <v>0.5</v>
      </c>
      <c r="B17" s="1">
        <f t="shared" ref="B17:I17" si="4">B9*$A$17</f>
        <v>52115</v>
      </c>
      <c r="C17" s="1">
        <f t="shared" si="4"/>
        <v>59560</v>
      </c>
      <c r="D17" s="1">
        <f t="shared" si="4"/>
        <v>67005</v>
      </c>
      <c r="E17" s="1">
        <f t="shared" si="4"/>
        <v>74450</v>
      </c>
      <c r="F17" s="1">
        <f t="shared" si="4"/>
        <v>80406</v>
      </c>
      <c r="G17" s="1">
        <f t="shared" si="4"/>
        <v>86362</v>
      </c>
      <c r="H17" s="1">
        <f t="shared" si="4"/>
        <v>92318</v>
      </c>
      <c r="I17" s="9">
        <f t="shared" si="4"/>
        <v>98274</v>
      </c>
      <c r="L17" s="1"/>
      <c r="M17" s="2"/>
      <c r="N17" s="2"/>
      <c r="O17" s="1"/>
      <c r="P17" s="1"/>
      <c r="Q17" s="1"/>
      <c r="R17" s="47"/>
      <c r="S17" s="47"/>
      <c r="T17" s="47"/>
      <c r="U17" s="35"/>
    </row>
    <row r="18" spans="1:21" ht="23.25" customHeight="1" x14ac:dyDescent="0.25">
      <c r="A18" s="10">
        <v>0.65</v>
      </c>
      <c r="B18" s="1">
        <f t="shared" ref="B18:I18" si="5">B9*$A$18</f>
        <v>67749.5</v>
      </c>
      <c r="C18" s="1">
        <f t="shared" si="5"/>
        <v>77428</v>
      </c>
      <c r="D18" s="1">
        <f t="shared" si="5"/>
        <v>87106.5</v>
      </c>
      <c r="E18" s="1">
        <f t="shared" si="5"/>
        <v>96785</v>
      </c>
      <c r="F18" s="1">
        <f t="shared" si="5"/>
        <v>104527.8</v>
      </c>
      <c r="G18" s="1">
        <f t="shared" si="5"/>
        <v>112270.6</v>
      </c>
      <c r="H18" s="1">
        <f t="shared" si="5"/>
        <v>120013.40000000001</v>
      </c>
      <c r="I18" s="9">
        <f t="shared" si="5"/>
        <v>127756.20000000001</v>
      </c>
      <c r="K18" s="58"/>
      <c r="L18" s="59"/>
      <c r="M18" s="75" t="s">
        <v>18</v>
      </c>
      <c r="N18" s="75"/>
      <c r="O18" s="75"/>
      <c r="P18" s="60"/>
      <c r="Q18" s="47"/>
      <c r="R18" s="1"/>
      <c r="S18" s="1"/>
      <c r="T18" s="1"/>
      <c r="U18" s="1"/>
    </row>
    <row r="19" spans="1:21" ht="23.25" customHeight="1" x14ac:dyDescent="0.25">
      <c r="A19" s="10">
        <v>0.7</v>
      </c>
      <c r="B19" s="1">
        <f t="shared" ref="B19:I19" si="6">B9*$A$19</f>
        <v>72961</v>
      </c>
      <c r="C19" s="1">
        <f t="shared" si="6"/>
        <v>83384</v>
      </c>
      <c r="D19" s="1">
        <f t="shared" si="6"/>
        <v>93807</v>
      </c>
      <c r="E19" s="1">
        <f t="shared" si="6"/>
        <v>104230</v>
      </c>
      <c r="F19" s="1">
        <f t="shared" si="6"/>
        <v>112568.4</v>
      </c>
      <c r="G19" s="1">
        <f t="shared" si="6"/>
        <v>120906.79999999999</v>
      </c>
      <c r="H19" s="1">
        <f t="shared" si="6"/>
        <v>129245.2</v>
      </c>
      <c r="I19" s="9">
        <f t="shared" si="6"/>
        <v>137583.59999999998</v>
      </c>
      <c r="K19" s="58"/>
      <c r="L19" s="61"/>
      <c r="M19" s="81" t="s">
        <v>13</v>
      </c>
      <c r="N19" s="81" t="s">
        <v>14</v>
      </c>
      <c r="O19" s="81" t="s">
        <v>15</v>
      </c>
      <c r="P19" s="62" t="s">
        <v>16</v>
      </c>
      <c r="Q19" s="1"/>
      <c r="R19" s="1"/>
      <c r="S19" s="1"/>
      <c r="T19" s="1"/>
      <c r="U19" s="1"/>
    </row>
    <row r="20" spans="1:21" ht="21" customHeight="1" x14ac:dyDescent="0.25">
      <c r="A20" s="10">
        <v>0.9</v>
      </c>
      <c r="B20" s="1">
        <f t="shared" ref="B20:I20" si="7">B9*$A$20</f>
        <v>93807</v>
      </c>
      <c r="C20" s="1">
        <f t="shared" si="7"/>
        <v>107208</v>
      </c>
      <c r="D20" s="1">
        <f t="shared" si="7"/>
        <v>120609</v>
      </c>
      <c r="E20" s="1">
        <f t="shared" si="7"/>
        <v>134010</v>
      </c>
      <c r="F20" s="1">
        <f t="shared" si="7"/>
        <v>144730.80000000002</v>
      </c>
      <c r="G20" s="1">
        <f t="shared" si="7"/>
        <v>155451.6</v>
      </c>
      <c r="H20" s="1">
        <f t="shared" si="7"/>
        <v>166172.4</v>
      </c>
      <c r="I20" s="9">
        <f t="shared" si="7"/>
        <v>176893.2</v>
      </c>
      <c r="K20" s="58"/>
      <c r="L20" s="63" t="s">
        <v>19</v>
      </c>
      <c r="M20" s="80">
        <f>ROUNDDOWN(C6/12*0.3,0)</f>
        <v>2605</v>
      </c>
      <c r="N20" s="80">
        <f>ROUNDDOWN(D6/12*0.3,0)</f>
        <v>2931</v>
      </c>
      <c r="O20" s="80">
        <f>ROUNDDOWN(E6/12*0.3,0)</f>
        <v>3256</v>
      </c>
      <c r="P20" s="64">
        <f>ROUNDDOWN(F6/12*0.3,0)</f>
        <v>3517</v>
      </c>
      <c r="Q20" s="1"/>
      <c r="R20" s="1"/>
      <c r="S20" s="1"/>
      <c r="T20" s="27"/>
      <c r="U20" s="27"/>
    </row>
    <row r="21" spans="1:21" ht="21" customHeight="1" x14ac:dyDescent="0.25">
      <c r="A21" s="10">
        <v>1.1000000000000001</v>
      </c>
      <c r="B21" s="1">
        <f t="shared" ref="B21:I21" si="8">B9*$A$21</f>
        <v>114653.00000000001</v>
      </c>
      <c r="C21" s="1">
        <f t="shared" si="8"/>
        <v>131032.00000000001</v>
      </c>
      <c r="D21" s="1">
        <f t="shared" si="8"/>
        <v>147411</v>
      </c>
      <c r="E21" s="1">
        <f t="shared" si="8"/>
        <v>163790</v>
      </c>
      <c r="F21" s="1">
        <f t="shared" si="8"/>
        <v>176893.2</v>
      </c>
      <c r="G21" s="1">
        <f t="shared" si="8"/>
        <v>189996.40000000002</v>
      </c>
      <c r="H21" s="1">
        <f t="shared" si="8"/>
        <v>203099.6</v>
      </c>
      <c r="I21" s="9">
        <f t="shared" si="8"/>
        <v>216202.80000000002</v>
      </c>
      <c r="K21" s="33"/>
      <c r="L21" s="63" t="s">
        <v>20</v>
      </c>
      <c r="M21" s="80">
        <f>ROUNDDOWN((B6+C6)/24*0.3,0)</f>
        <v>2442</v>
      </c>
      <c r="N21" s="80">
        <f>ROUNDDOWN(D6/12*0.3,0)</f>
        <v>2931</v>
      </c>
      <c r="O21" s="80">
        <f>ROUNDDOWN((E6+F6)/24*0.3,0)</f>
        <v>3386</v>
      </c>
      <c r="P21" s="64">
        <f>ROUNDDOWN(G6/12*0.3,0)</f>
        <v>3777</v>
      </c>
      <c r="Q21" s="1"/>
      <c r="R21" s="27"/>
      <c r="S21" s="27"/>
      <c r="T21" s="27"/>
      <c r="U21" s="27"/>
    </row>
    <row r="22" spans="1:21" ht="21" customHeight="1" x14ac:dyDescent="0.25">
      <c r="A22" s="10">
        <v>1.1499999999999999</v>
      </c>
      <c r="B22" s="1">
        <f t="shared" ref="B22:I22" si="9">B9*$A$22</f>
        <v>119864.49999999999</v>
      </c>
      <c r="C22" s="1">
        <f t="shared" si="9"/>
        <v>136988</v>
      </c>
      <c r="D22" s="1">
        <f t="shared" si="9"/>
        <v>154111.5</v>
      </c>
      <c r="E22" s="1">
        <f t="shared" si="9"/>
        <v>171235</v>
      </c>
      <c r="F22" s="1">
        <f t="shared" si="9"/>
        <v>184933.8</v>
      </c>
      <c r="G22" s="1">
        <f t="shared" si="9"/>
        <v>198632.59999999998</v>
      </c>
      <c r="H22" s="1">
        <f t="shared" si="9"/>
        <v>212331.4</v>
      </c>
      <c r="I22" s="9">
        <f t="shared" si="9"/>
        <v>226030.19999999998</v>
      </c>
      <c r="K22" s="33"/>
      <c r="L22" s="63" t="s">
        <v>21</v>
      </c>
      <c r="M22" s="80">
        <v>2377</v>
      </c>
      <c r="N22" s="80">
        <v>2827</v>
      </c>
      <c r="O22" s="80">
        <v>3418</v>
      </c>
      <c r="P22" s="64">
        <v>3765</v>
      </c>
      <c r="Q22" s="26"/>
      <c r="U22" s="27"/>
    </row>
    <row r="23" spans="1:21" ht="23.25" customHeight="1" thickBot="1" x14ac:dyDescent="0.3">
      <c r="A23" s="10">
        <v>1.2</v>
      </c>
      <c r="B23" s="1">
        <f t="shared" ref="B23:I23" si="10">B9*$A$23</f>
        <v>125076</v>
      </c>
      <c r="C23" s="1">
        <f t="shared" si="10"/>
        <v>142944</v>
      </c>
      <c r="D23" s="1">
        <f t="shared" si="10"/>
        <v>160812</v>
      </c>
      <c r="E23" s="1">
        <f t="shared" si="10"/>
        <v>178680</v>
      </c>
      <c r="F23" s="1">
        <f t="shared" si="10"/>
        <v>192974.4</v>
      </c>
      <c r="G23" s="1">
        <f t="shared" si="10"/>
        <v>207268.8</v>
      </c>
      <c r="H23" s="1">
        <f t="shared" si="10"/>
        <v>221563.19999999998</v>
      </c>
      <c r="I23" s="9">
        <f t="shared" si="10"/>
        <v>235857.59999999998</v>
      </c>
      <c r="L23" s="65" t="s">
        <v>22</v>
      </c>
      <c r="M23" s="66">
        <f>M22*1.1</f>
        <v>2614.7000000000003</v>
      </c>
      <c r="N23" s="66">
        <f>N22*1.1</f>
        <v>3109.7000000000003</v>
      </c>
      <c r="O23" s="66">
        <f>O22*1.1</f>
        <v>3759.8</v>
      </c>
      <c r="P23" s="82">
        <f>P22*1.1</f>
        <v>4141.5</v>
      </c>
    </row>
    <row r="24" spans="1:21" ht="21" customHeight="1" x14ac:dyDescent="0.25">
      <c r="A24" s="10">
        <v>1.3</v>
      </c>
      <c r="B24" s="1">
        <f t="shared" ref="B24:I24" si="11">B9*$A$24</f>
        <v>135499</v>
      </c>
      <c r="C24" s="1">
        <f t="shared" si="11"/>
        <v>154856</v>
      </c>
      <c r="D24" s="1">
        <f t="shared" si="11"/>
        <v>174213</v>
      </c>
      <c r="E24" s="1">
        <f t="shared" si="11"/>
        <v>193570</v>
      </c>
      <c r="F24" s="1">
        <f t="shared" si="11"/>
        <v>209055.6</v>
      </c>
      <c r="G24" s="1">
        <f t="shared" si="11"/>
        <v>224541.2</v>
      </c>
      <c r="H24" s="1">
        <f t="shared" si="11"/>
        <v>240026.80000000002</v>
      </c>
      <c r="I24" s="9">
        <f t="shared" si="11"/>
        <v>255512.40000000002</v>
      </c>
      <c r="K24" s="83"/>
      <c r="L24" s="84"/>
      <c r="M24" s="80"/>
      <c r="N24" s="80"/>
      <c r="O24" s="80"/>
      <c r="P24" s="80"/>
      <c r="U24" s="28"/>
    </row>
    <row r="25" spans="1:21" ht="21" customHeight="1" x14ac:dyDescent="0.25">
      <c r="A25" s="10">
        <v>1.4</v>
      </c>
      <c r="B25" s="1">
        <f t="shared" ref="B25:I25" si="12">B9*$A$25</f>
        <v>145922</v>
      </c>
      <c r="C25" s="1">
        <f t="shared" si="12"/>
        <v>166768</v>
      </c>
      <c r="D25" s="1">
        <f t="shared" si="12"/>
        <v>187614</v>
      </c>
      <c r="E25" s="1">
        <f t="shared" si="12"/>
        <v>208460</v>
      </c>
      <c r="F25" s="1">
        <f t="shared" si="12"/>
        <v>225136.8</v>
      </c>
      <c r="G25" s="1">
        <f t="shared" si="12"/>
        <v>241813.59999999998</v>
      </c>
      <c r="H25" s="1">
        <f t="shared" si="12"/>
        <v>258490.4</v>
      </c>
      <c r="I25" s="9">
        <f t="shared" si="12"/>
        <v>275167.19999999995</v>
      </c>
      <c r="K25" s="83"/>
      <c r="L25" s="85"/>
      <c r="M25" s="85"/>
      <c r="N25" s="83"/>
      <c r="O25" s="83"/>
      <c r="P25" s="86"/>
    </row>
    <row r="26" spans="1:21" ht="21" customHeight="1" x14ac:dyDescent="0.25">
      <c r="A26" s="10">
        <v>1.45</v>
      </c>
      <c r="B26" s="1">
        <f t="shared" ref="B26:I26" si="13">B9*$A$26</f>
        <v>151133.5</v>
      </c>
      <c r="C26" s="1">
        <f t="shared" si="13"/>
        <v>172724</v>
      </c>
      <c r="D26" s="1">
        <f t="shared" si="13"/>
        <v>194314.5</v>
      </c>
      <c r="E26" s="1">
        <f t="shared" si="13"/>
        <v>215905</v>
      </c>
      <c r="F26" s="1">
        <f t="shared" si="13"/>
        <v>233177.4</v>
      </c>
      <c r="G26" s="1">
        <f t="shared" si="13"/>
        <v>250449.8</v>
      </c>
      <c r="H26" s="1">
        <f t="shared" si="13"/>
        <v>267722.2</v>
      </c>
      <c r="I26" s="9">
        <f t="shared" si="13"/>
        <v>284994.59999999998</v>
      </c>
      <c r="L26" s="43"/>
      <c r="M26" s="44"/>
      <c r="N26" s="44"/>
      <c r="O26" s="44"/>
      <c r="P26" s="26"/>
    </row>
    <row r="27" spans="1:21" ht="21" customHeight="1" thickBot="1" x14ac:dyDescent="0.3">
      <c r="A27" s="11">
        <v>1.5</v>
      </c>
      <c r="B27" s="13">
        <f t="shared" ref="B27:I27" si="14">B9*$A$27</f>
        <v>156345</v>
      </c>
      <c r="C27" s="13">
        <f t="shared" si="14"/>
        <v>178680</v>
      </c>
      <c r="D27" s="13">
        <f t="shared" si="14"/>
        <v>201015</v>
      </c>
      <c r="E27" s="13">
        <f t="shared" si="14"/>
        <v>223350</v>
      </c>
      <c r="F27" s="13">
        <f t="shared" si="14"/>
        <v>241218</v>
      </c>
      <c r="G27" s="13">
        <f t="shared" si="14"/>
        <v>259086</v>
      </c>
      <c r="H27" s="13">
        <f t="shared" si="14"/>
        <v>276954</v>
      </c>
      <c r="I27" s="14">
        <f t="shared" si="14"/>
        <v>294822</v>
      </c>
      <c r="L27" s="44"/>
      <c r="M27" s="45"/>
      <c r="N27" s="46"/>
      <c r="O27" s="46"/>
      <c r="P27" s="26"/>
      <c r="R27" s="27"/>
      <c r="S27" s="27"/>
      <c r="T27" s="27"/>
    </row>
    <row r="28" spans="1:21" ht="21" customHeight="1" x14ac:dyDescent="0.25">
      <c r="L28" s="44"/>
      <c r="M28" s="45"/>
      <c r="N28" s="46"/>
      <c r="O28" s="46"/>
      <c r="P28" s="26"/>
    </row>
    <row r="29" spans="1:21" ht="21" customHeight="1" x14ac:dyDescent="0.25">
      <c r="A29" s="55"/>
      <c r="B29" s="55"/>
      <c r="C29" s="55"/>
      <c r="D29" s="55"/>
      <c r="E29" s="55"/>
      <c r="F29" s="55"/>
      <c r="G29" s="55"/>
      <c r="L29" s="36"/>
      <c r="M29" s="36"/>
      <c r="N29" s="36"/>
      <c r="O29" s="36"/>
      <c r="P29" s="26"/>
      <c r="R29" s="27"/>
      <c r="S29" s="27"/>
      <c r="T29" s="27"/>
    </row>
    <row r="30" spans="1:21" ht="21" customHeight="1" x14ac:dyDescent="0.25">
      <c r="A30" s="52"/>
      <c r="B30" s="52"/>
      <c r="C30" s="52"/>
      <c r="D30" s="52"/>
      <c r="E30" s="52"/>
      <c r="F30" s="52"/>
      <c r="G30" s="52"/>
      <c r="H30" s="1"/>
      <c r="I30" s="1"/>
      <c r="L30" s="43"/>
      <c r="M30" s="44"/>
      <c r="N30" s="44"/>
      <c r="O30" s="44"/>
      <c r="Q30" s="26"/>
    </row>
    <row r="31" spans="1:21" ht="21" customHeight="1" x14ac:dyDescent="0.25">
      <c r="A31" s="52"/>
      <c r="B31" s="53"/>
      <c r="C31" s="53"/>
      <c r="D31" s="53"/>
      <c r="E31" s="53"/>
      <c r="F31" s="53"/>
      <c r="G31" s="53"/>
      <c r="L31" s="27"/>
      <c r="M31" s="42"/>
      <c r="N31" s="42"/>
      <c r="O31" s="42"/>
    </row>
    <row r="32" spans="1:21" ht="21" customHeight="1" x14ac:dyDescent="0.25">
      <c r="A32" s="52"/>
      <c r="B32" s="53"/>
      <c r="C32" s="53"/>
      <c r="D32" s="53"/>
      <c r="E32" s="53"/>
      <c r="F32" s="53"/>
      <c r="G32" s="53"/>
      <c r="M32" s="38"/>
      <c r="R32" s="22"/>
      <c r="S32" s="22"/>
      <c r="T32" s="22"/>
      <c r="U32" s="22"/>
    </row>
    <row r="33" spans="1:22" ht="21" customHeight="1" x14ac:dyDescent="0.25">
      <c r="A33" s="52"/>
      <c r="B33" s="53"/>
      <c r="C33" s="53"/>
      <c r="D33" s="53"/>
      <c r="E33" s="53"/>
      <c r="F33" s="53"/>
      <c r="G33" s="53"/>
      <c r="Q33" s="22"/>
      <c r="R33" s="44"/>
      <c r="S33" s="22"/>
      <c r="T33" s="22"/>
      <c r="U33" s="22"/>
    </row>
    <row r="34" spans="1:22" ht="21" customHeight="1" x14ac:dyDescent="0.25">
      <c r="A34" s="52"/>
      <c r="B34" s="53"/>
      <c r="C34" s="53"/>
      <c r="D34" s="53"/>
      <c r="E34" s="53"/>
      <c r="F34" s="53"/>
      <c r="G34" s="53"/>
      <c r="L34" s="27"/>
      <c r="M34" s="27"/>
      <c r="N34" s="27"/>
      <c r="P34" s="22"/>
      <c r="Q34" s="44"/>
      <c r="R34" s="45"/>
      <c r="S34" s="22"/>
      <c r="T34" s="22"/>
      <c r="U34" s="22"/>
    </row>
    <row r="35" spans="1:22" ht="21" customHeight="1" x14ac:dyDescent="0.25">
      <c r="A35" s="52"/>
      <c r="B35" s="53"/>
      <c r="C35" s="53"/>
      <c r="D35" s="53"/>
      <c r="E35" s="53"/>
      <c r="F35" s="53"/>
      <c r="G35" s="53"/>
      <c r="L35" s="39"/>
      <c r="M35" s="39"/>
      <c r="N35" s="39"/>
      <c r="P35" s="44"/>
      <c r="Q35" s="46"/>
      <c r="R35" s="45"/>
      <c r="S35" s="22"/>
      <c r="V35" s="22"/>
    </row>
    <row r="36" spans="1:22" ht="21" customHeight="1" x14ac:dyDescent="0.25">
      <c r="A36" s="52"/>
      <c r="B36" s="36"/>
      <c r="C36" s="36"/>
      <c r="D36" s="36"/>
      <c r="E36" s="36"/>
      <c r="F36" s="36"/>
      <c r="G36" s="36"/>
      <c r="L36" s="27"/>
      <c r="M36" s="27"/>
      <c r="N36" s="27"/>
      <c r="P36" s="46"/>
      <c r="Q36" s="46"/>
      <c r="R36" s="22"/>
      <c r="S36" s="22"/>
      <c r="V36" s="22"/>
    </row>
    <row r="37" spans="1:22" ht="21" customHeight="1" x14ac:dyDescent="0.25">
      <c r="E37" s="54"/>
      <c r="L37" s="39"/>
      <c r="M37" s="39"/>
      <c r="N37" s="39"/>
      <c r="P37" s="46"/>
      <c r="Q37" s="22"/>
      <c r="R37" s="44"/>
      <c r="S37" s="22"/>
      <c r="V37" s="22"/>
    </row>
    <row r="38" spans="1:22" ht="21" customHeight="1" x14ac:dyDescent="0.25">
      <c r="A38" s="23"/>
      <c r="P38" s="37"/>
      <c r="Q38" s="44"/>
      <c r="R38" s="42"/>
      <c r="S38" s="22"/>
      <c r="V38" s="22"/>
    </row>
    <row r="39" spans="1:22" ht="21" customHeight="1" x14ac:dyDescent="0.25">
      <c r="A39" s="23"/>
      <c r="P39" s="44"/>
      <c r="Q39" s="42"/>
    </row>
    <row r="40" spans="1:22" ht="21" customHeight="1" x14ac:dyDescent="0.25">
      <c r="A40" s="23"/>
      <c r="P40" s="42"/>
    </row>
    <row r="41" spans="1:22" ht="21" customHeight="1" x14ac:dyDescent="0.25">
      <c r="A41" s="23"/>
    </row>
  </sheetData>
  <mergeCells count="4">
    <mergeCell ref="B1:I1"/>
    <mergeCell ref="K1:S1"/>
    <mergeCell ref="A14:I14"/>
    <mergeCell ref="M18:O18"/>
  </mergeCells>
  <phoneticPr fontId="2" type="noConversion"/>
  <printOptions horizontalCentered="1" gridLines="1"/>
  <pageMargins left="0.25" right="0.25" top="1" bottom="1" header="0.5" footer="0.5"/>
  <pageSetup scale="53" orientation="landscape" r:id="rId1"/>
  <headerFooter alignWithMargins="0">
    <oddHeader xml:space="preserve">&amp;C&amp;"Arial,Bold Italic"&amp;12 2022 Income Limits
effective 4/18/2022
</oddHeader>
  </headerFooter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25C00A7D5084F8FE11EDFF132F2BD" ma:contentTypeVersion="15" ma:contentTypeDescription="Create a new document." ma:contentTypeScope="" ma:versionID="4fbb877efb06c8d4e9675a3c0365d5b0">
  <xsd:schema xmlns:xsd="http://www.w3.org/2001/XMLSchema" xmlns:xs="http://www.w3.org/2001/XMLSchema" xmlns:p="http://schemas.microsoft.com/office/2006/metadata/properties" xmlns:ns1="http://schemas.microsoft.com/sharepoint/v3" xmlns:ns2="aa37a861-285b-4aaa-b191-6dced88c9516" xmlns:ns3="f5bd2ad4-3fcb-4e4a-a563-27e17ae04cea" targetNamespace="http://schemas.microsoft.com/office/2006/metadata/properties" ma:root="true" ma:fieldsID="f1e2589d28c4d248d6213c348cd000f4" ns1:_="" ns2:_="" ns3:_="">
    <xsd:import namespace="http://schemas.microsoft.com/sharepoint/v3"/>
    <xsd:import namespace="aa37a861-285b-4aaa-b191-6dced88c9516"/>
    <xsd:import namespace="f5bd2ad4-3fcb-4e4a-a563-27e17ae04c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7a861-285b-4aaa-b191-6dced88c9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eebebd48-0262-4b3c-be1e-fe88a3d91a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d2ad4-3fcb-4e4a-a563-27e17ae04cea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a7ac0d8-9b5c-4870-88c4-a3e53a25a0ba}" ma:internalName="TaxCatchAll" ma:showField="CatchAllData" ma:web="f5bd2ad4-3fcb-4e4a-a563-27e17ae04c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aa37a861-285b-4aaa-b191-6dced88c9516">
      <Terms xmlns="http://schemas.microsoft.com/office/infopath/2007/PartnerControls"/>
    </lcf76f155ced4ddcb4097134ff3c332f>
    <TaxCatchAll xmlns="f5bd2ad4-3fcb-4e4a-a563-27e17ae04cea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41259B-F083-4755-8716-13D4BA09E1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3B5A0C-97A6-4F5C-A655-9FBB2CF98E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a37a861-285b-4aaa-b191-6dced88c9516"/>
    <ds:schemaRef ds:uri="f5bd2ad4-3fcb-4e4a-a563-27e17ae04c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AACC8F-A9D6-4688-B6DA-98F38233978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a37a861-285b-4aaa-b191-6dced88c9516"/>
    <ds:schemaRef ds:uri="f5bd2ad4-3fcb-4e4a-a563-27e17ae04ce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Limits</vt:lpstr>
    </vt:vector>
  </TitlesOfParts>
  <Company>ECR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Rust, Beth</dc:creator>
  <cp:lastModifiedBy>Elizabeth Rust</cp:lastModifiedBy>
  <cp:lastPrinted>2022-06-28T16:40:05Z</cp:lastPrinted>
  <dcterms:created xsi:type="dcterms:W3CDTF">2006-07-27T13:36:51Z</dcterms:created>
  <dcterms:modified xsi:type="dcterms:W3CDTF">2024-04-11T19:26:58Z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-653858909</vt:i4>
  </property>
  <property fmtid="{D5CDD505-2E9C-101B-9397-08002B2CF9AE}" pid="3" name="_EmailSubject">
    <vt:lpwstr/>
  </property>
  <property fmtid="{D5CDD505-2E9C-101B-9397-08002B2CF9AE}" pid="4" name="_AuthorEmail">
    <vt:lpwstr>beth@therusts.net</vt:lpwstr>
  </property>
  <property fmtid="{D5CDD505-2E9C-101B-9397-08002B2CF9AE}" pid="5" name="_AuthorEmailDisplayName">
    <vt:lpwstr>Beth Rust</vt:lpwstr>
  </property>
  <property fmtid="{D5CDD505-2E9C-101B-9397-08002B2CF9AE}" pid="6" name="_ReviewingToolsShownOnce">
    <vt:lpwstr/>
  </property>
  <property fmtid="{D5CDD505-2E9C-101B-9397-08002B2CF9AE}" pid="7" name="ContentTypeId">
    <vt:lpwstr>0x01010030625C00A7D5084F8FE11EDFF132F2BD</vt:lpwstr>
  </property>
  <property fmtid="{D5CDD505-2E9C-101B-9397-08002B2CF9AE}" pid="8" name="Order">
    <vt:r8>882100</vt:r8>
  </property>
  <property fmtid="{D5CDD505-2E9C-101B-9397-08002B2CF9AE}" pid="9" name="MediaServiceImageTags">
    <vt:lpwstr/>
  </property>
</Properties>
</file>